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23AADB3-8145-4A46-9C78-5AC1CC47E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قرنطینه" sheetId="1" r:id="rId1"/>
    <sheet name="صادرات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A5" i="1" l="1"/>
  <c r="AA4" i="1"/>
  <c r="Y4" i="1" l="1"/>
  <c r="W6" i="1" l="1"/>
  <c r="W5" i="1"/>
  <c r="W4" i="1"/>
  <c r="U6" i="1" l="1"/>
  <c r="U4" i="1"/>
  <c r="U5" i="1"/>
  <c r="S6" i="1" l="1"/>
  <c r="S5" i="1"/>
  <c r="S4" i="1"/>
  <c r="Q6" i="1" l="1"/>
  <c r="Q5" i="1"/>
  <c r="Q4" i="1"/>
  <c r="O5" i="1" l="1"/>
  <c r="O4" i="1"/>
  <c r="M5" i="1" l="1"/>
  <c r="M4" i="1"/>
  <c r="M6" i="1"/>
  <c r="K6" i="1" l="1"/>
  <c r="K5" i="1"/>
  <c r="K4" i="1"/>
  <c r="D12" i="2" l="1"/>
  <c r="I6" i="1"/>
  <c r="I5" i="1"/>
  <c r="I4" i="1"/>
  <c r="D9" i="2" l="1"/>
  <c r="D8" i="2"/>
  <c r="D7" i="2"/>
  <c r="G4" i="1" l="1"/>
  <c r="G5" i="1"/>
  <c r="G6" i="1"/>
  <c r="E6" i="1" l="1"/>
  <c r="E5" i="1"/>
  <c r="E4" i="1"/>
</calcChain>
</file>

<file path=xl/sharedStrings.xml><?xml version="1.0" encoding="utf-8"?>
<sst xmlns="http://schemas.openxmlformats.org/spreadsheetml/2006/main" count="298" uniqueCount="88">
  <si>
    <t>رديف</t>
  </si>
  <si>
    <t>واحد اندازه گیری</t>
  </si>
  <si>
    <t>صدور گواهي و کنترل حمل بهداشتي دام، مواد غذایی و فراورده های با منشاء دام، خوراک دام، انواع دارو ، واكسن، سرم، آنزيم ها، پروبيوتيك ها، ضدعفوني كننده ها، سموم و مواد بيولوژيك و مواد اوليه، تشخيصي، آزمايشگاهی، وسایل و تجهیزات مورد مصرف دامپزشكي</t>
  </si>
  <si>
    <t>تعداد گواهی</t>
  </si>
  <si>
    <t>صدور گواهي و کنترل حمل محموله های استانی و بین استانی</t>
  </si>
  <si>
    <t xml:space="preserve"> اهداف كلي</t>
  </si>
  <si>
    <t xml:space="preserve">اهداف کمی </t>
  </si>
  <si>
    <t>صدور گواهي و کنترل حمل محموله های ترانزیت/  صادراتی</t>
  </si>
  <si>
    <t>صدور گواهي و کنترل حمل محموله های وارداتی</t>
  </si>
  <si>
    <t xml:space="preserve">فروردین ماه 1404 </t>
  </si>
  <si>
    <t>محصول</t>
  </si>
  <si>
    <t>مقدار</t>
  </si>
  <si>
    <t>کشور مبدا</t>
  </si>
  <si>
    <t>گمرک خروجی</t>
  </si>
  <si>
    <t>تاریخ</t>
  </si>
  <si>
    <t>تخم مرغ خوراكي</t>
  </si>
  <si>
    <t>QATAR</t>
  </si>
  <si>
    <t>گوشت مرغ منجمد</t>
  </si>
  <si>
    <t>GEORGIA</t>
  </si>
  <si>
    <t>سگ</t>
  </si>
  <si>
    <t>CANADA</t>
  </si>
  <si>
    <t>ردیف</t>
  </si>
  <si>
    <t>واحد</t>
  </si>
  <si>
    <t>کیلوگرم</t>
  </si>
  <si>
    <t>قلاده</t>
  </si>
  <si>
    <t xml:space="preserve">گمرک شهید رجایی </t>
  </si>
  <si>
    <t>گمرک بیله سوار</t>
  </si>
  <si>
    <t xml:space="preserve">گمرک بازرگان </t>
  </si>
  <si>
    <t>گمرک فرودگاه امام</t>
  </si>
  <si>
    <t>فروردین</t>
  </si>
  <si>
    <t>اردیبهشت ماه 1404</t>
  </si>
  <si>
    <t>پاي وپنجه مرغ</t>
  </si>
  <si>
    <t>IRAQ</t>
  </si>
  <si>
    <t>IRAQ/QATAR</t>
  </si>
  <si>
    <t>KAZAKHSTAN</t>
  </si>
  <si>
    <t>TURKIYE</t>
  </si>
  <si>
    <t>گمرک خوی</t>
  </si>
  <si>
    <t>گمرک سرخس</t>
  </si>
  <si>
    <t>گمرک شلمچه/گمرک دیر</t>
  </si>
  <si>
    <t>گمرک خسروی</t>
  </si>
  <si>
    <t>اردیبهشت</t>
  </si>
  <si>
    <t>ارزش دلاری</t>
  </si>
  <si>
    <t>گمرک دیر</t>
  </si>
  <si>
    <t>خرداد</t>
  </si>
  <si>
    <t>پرنده زینتی</t>
  </si>
  <si>
    <t>گمرک رازی</t>
  </si>
  <si>
    <t>گربه</t>
  </si>
  <si>
    <t>تیر</t>
  </si>
  <si>
    <t>محصولات لبنی</t>
  </si>
  <si>
    <t>AZERBAIJAN</t>
  </si>
  <si>
    <t>گمرک جلفا/پلدشت</t>
  </si>
  <si>
    <t>مرداد ماه 1404</t>
  </si>
  <si>
    <t>تیر ماه 1404</t>
  </si>
  <si>
    <t>خرداد ماه 1404</t>
  </si>
  <si>
    <t>پولت تخمگذار</t>
  </si>
  <si>
    <t>قطعه</t>
  </si>
  <si>
    <t>گمرک ایرانشهر</t>
  </si>
  <si>
    <t>گمرک پلدشت</t>
  </si>
  <si>
    <t>مرداد</t>
  </si>
  <si>
    <t>شهریور ماه 1404</t>
  </si>
  <si>
    <t>گمرک آستارا</t>
  </si>
  <si>
    <t>شهریور</t>
  </si>
  <si>
    <t>مهر ماه 404</t>
  </si>
  <si>
    <t>مهر</t>
  </si>
  <si>
    <t>فرودگاه امام</t>
  </si>
  <si>
    <t>UNITED STATES  /TURKIYE</t>
  </si>
  <si>
    <t>آبان ماه 404</t>
  </si>
  <si>
    <t>آبان</t>
  </si>
  <si>
    <t>آذر ماه 404</t>
  </si>
  <si>
    <t>آذر</t>
  </si>
  <si>
    <t>FRANCE/TURKIYE</t>
  </si>
  <si>
    <t>گمرک فرودگاه امام/گمرک خوی</t>
  </si>
  <si>
    <t>دی ماه 404</t>
  </si>
  <si>
    <t>دی</t>
  </si>
  <si>
    <t>تخم مرغ نطفه دار تخمگذار</t>
  </si>
  <si>
    <t>گمرک باشماق/مهران</t>
  </si>
  <si>
    <t>گمرک سرو</t>
  </si>
  <si>
    <t>بهمن ماه 404</t>
  </si>
  <si>
    <t xml:space="preserve">گمرک بیله سوار </t>
  </si>
  <si>
    <t>گمرک باشماق</t>
  </si>
  <si>
    <t>بهمن</t>
  </si>
  <si>
    <t>اسفند ماه 404</t>
  </si>
  <si>
    <t>AFGHANISTAN</t>
  </si>
  <si>
    <t>گمرک ماهیرود</t>
  </si>
  <si>
    <t>اسفند</t>
  </si>
  <si>
    <t>جوجه یک روزه گوشتی</t>
  </si>
  <si>
    <t>گمرک دوغارون</t>
  </si>
  <si>
    <t>گمرک بازرگان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</si>
</sst>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B Mitra"/>
      <family val="2"/>
    </font>
    <font>
      <sz val="16"/>
      <color theme="9" tint="-0.499984740745262"/>
      <name val="B Mitra"/>
      <charset val="178"/>
    </font>
    <font>
      <sz val="14"/>
      <color theme="9" tint="-0.499984740745262"/>
      <name val="B Mitra"/>
      <charset val="178"/>
    </font>
    <font>
      <sz val="12"/>
      <color rgb="FF002060"/>
      <name val="B Mitra"/>
      <charset val="178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 tint="-5.0965910824915313E-2"/>
        </stop>
        <stop position="1">
          <color theme="0"/>
        </stop>
      </gradientFill>
    </fill>
    <fill>
      <patternFill patternType="solid">
        <fgColor auto="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164" fontId="5" fillId="3" borderId="5" xfId="1" applyNumberFormat="1" applyFont="1" applyFill="1" applyBorder="1" applyAlignment="1">
      <alignment horizontal="center" vertical="center" wrapText="1" readingOrder="2"/>
    </xf>
    <xf numFmtId="3" fontId="0" fillId="0" borderId="0" xfId="0" applyNumberFormat="1"/>
    <xf numFmtId="0" fontId="4" fillId="3" borderId="0" xfId="1" applyFont="1" applyFill="1" applyAlignment="1">
      <alignment vertical="center" wrapText="1"/>
    </xf>
    <xf numFmtId="0" fontId="0" fillId="0" borderId="12" xfId="0" applyBorder="1"/>
    <xf numFmtId="0" fontId="0" fillId="5" borderId="12" xfId="0" applyFill="1" applyBorder="1"/>
    <xf numFmtId="0" fontId="0" fillId="6" borderId="12" xfId="0" applyFill="1" applyBorder="1"/>
    <xf numFmtId="0" fontId="6" fillId="5" borderId="12" xfId="0" applyFont="1" applyFill="1" applyBorder="1"/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7" fillId="0" borderId="13" xfId="0" applyFont="1" applyBorder="1"/>
    <xf numFmtId="0" fontId="7" fillId="0" borderId="16" xfId="0" applyFont="1" applyBorder="1"/>
    <xf numFmtId="0" fontId="6" fillId="5" borderId="17" xfId="0" applyFont="1" applyFill="1" applyBorder="1"/>
    <xf numFmtId="0" fontId="0" fillId="5" borderId="14" xfId="0" applyFill="1" applyBorder="1"/>
    <xf numFmtId="0" fontId="6" fillId="5" borderId="18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4" xfId="0" applyFont="1" applyBorder="1"/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center" vertical="center" wrapText="1" readingOrder="2"/>
    </xf>
    <xf numFmtId="1" fontId="5" fillId="4" borderId="3" xfId="1" applyNumberFormat="1" applyFont="1" applyFill="1" applyBorder="1" applyAlignment="1">
      <alignment horizontal="center" vertical="center" wrapText="1" readingOrder="2"/>
    </xf>
    <xf numFmtId="3" fontId="5" fillId="4" borderId="2" xfId="1" applyNumberFormat="1" applyFont="1" applyFill="1" applyBorder="1" applyAlignment="1">
      <alignment horizontal="center" vertical="center" wrapText="1" readingOrder="2"/>
    </xf>
    <xf numFmtId="3" fontId="5" fillId="4" borderId="3" xfId="1" applyNumberFormat="1" applyFont="1" applyFill="1" applyBorder="1" applyAlignment="1">
      <alignment horizontal="center" vertical="center" wrapText="1" readingOrder="2"/>
    </xf>
    <xf numFmtId="0" fontId="4" fillId="3" borderId="10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B10"/>
  <sheetViews>
    <sheetView rightToLeft="1" tabSelected="1" workbookViewId="0">
      <selection activeCell="A7" sqref="A7"/>
    </sheetView>
  </sheetViews>
  <sheetFormatPr defaultRowHeight="15"/>
  <cols>
    <col min="2" max="2" width="34.42578125" bestFit="1" customWidth="1"/>
    <col min="3" max="3" width="26.85546875" bestFit="1" customWidth="1"/>
    <col min="6" max="18" width="9.140625" customWidth="1"/>
  </cols>
  <sheetData>
    <row r="1" spans="1:28" ht="24">
      <c r="A1" s="35"/>
      <c r="B1" s="35"/>
      <c r="C1" s="35"/>
      <c r="D1" s="35"/>
      <c r="E1" s="35"/>
      <c r="F1" s="35"/>
    </row>
    <row r="2" spans="1:28" ht="21.75" customHeight="1">
      <c r="A2" s="33" t="s">
        <v>0</v>
      </c>
      <c r="B2" s="33" t="s">
        <v>5</v>
      </c>
      <c r="C2" s="33" t="s">
        <v>6</v>
      </c>
      <c r="D2" s="33" t="s">
        <v>1</v>
      </c>
      <c r="E2" s="24" t="s">
        <v>9</v>
      </c>
      <c r="F2" s="25"/>
      <c r="G2" s="24" t="s">
        <v>30</v>
      </c>
      <c r="H2" s="25"/>
      <c r="I2" s="24" t="s">
        <v>53</v>
      </c>
      <c r="J2" s="25"/>
      <c r="K2" s="24" t="s">
        <v>52</v>
      </c>
      <c r="L2" s="25"/>
      <c r="M2" s="24" t="s">
        <v>51</v>
      </c>
      <c r="N2" s="25"/>
      <c r="O2" s="24" t="s">
        <v>59</v>
      </c>
      <c r="P2" s="25"/>
      <c r="Q2" s="24" t="s">
        <v>62</v>
      </c>
      <c r="R2" s="25"/>
      <c r="S2" s="24" t="s">
        <v>66</v>
      </c>
      <c r="T2" s="25"/>
      <c r="U2" s="24" t="s">
        <v>68</v>
      </c>
      <c r="V2" s="25"/>
      <c r="W2" s="24" t="s">
        <v>72</v>
      </c>
      <c r="X2" s="25"/>
      <c r="Y2" s="24" t="s">
        <v>77</v>
      </c>
      <c r="Z2" s="25"/>
      <c r="AA2" s="24" t="s">
        <v>81</v>
      </c>
      <c r="AB2" s="25"/>
    </row>
    <row r="3" spans="1:28" ht="15" customHeight="1">
      <c r="A3" s="36"/>
      <c r="B3" s="36"/>
      <c r="C3" s="36"/>
      <c r="D3" s="36"/>
      <c r="E3" s="26"/>
      <c r="F3" s="27"/>
      <c r="G3" s="26"/>
      <c r="H3" s="27"/>
      <c r="I3" s="26"/>
      <c r="J3" s="27"/>
      <c r="K3" s="26"/>
      <c r="L3" s="27"/>
      <c r="M3" s="26"/>
      <c r="N3" s="27"/>
      <c r="O3" s="26"/>
      <c r="P3" s="27"/>
      <c r="Q3" s="26"/>
      <c r="R3" s="27"/>
      <c r="S3" s="26"/>
      <c r="T3" s="27"/>
      <c r="U3" s="26"/>
      <c r="V3" s="27"/>
      <c r="W3" s="26"/>
      <c r="X3" s="27"/>
      <c r="Y3" s="26"/>
      <c r="Z3" s="27"/>
      <c r="AA3" s="26"/>
      <c r="AB3" s="27"/>
    </row>
    <row r="4" spans="1:28" ht="36" customHeight="1">
      <c r="A4" s="25">
        <v>1</v>
      </c>
      <c r="B4" s="33" t="s">
        <v>2</v>
      </c>
      <c r="C4" s="1" t="s">
        <v>4</v>
      </c>
      <c r="D4" s="1" t="s">
        <v>3</v>
      </c>
      <c r="E4" s="30">
        <f>2073+1638+1037</f>
        <v>4748</v>
      </c>
      <c r="F4" s="31"/>
      <c r="G4" s="30">
        <f>2431+1593+1479</f>
        <v>5503</v>
      </c>
      <c r="H4" s="31"/>
      <c r="I4" s="30">
        <f>2666+1895+1282</f>
        <v>5843</v>
      </c>
      <c r="J4" s="31"/>
      <c r="K4" s="30">
        <f>2277+1680+1430</f>
        <v>5387</v>
      </c>
      <c r="L4" s="31"/>
      <c r="M4" s="30">
        <f>2466+1810+1270</f>
        <v>5546</v>
      </c>
      <c r="N4" s="31"/>
      <c r="O4" s="30">
        <f>2397+1790+1269</f>
        <v>5456</v>
      </c>
      <c r="P4" s="31"/>
      <c r="Q4" s="28">
        <f>2425+1657+1460</f>
        <v>5542</v>
      </c>
      <c r="R4" s="29"/>
      <c r="S4" s="28">
        <f>2342+1415+1343</f>
        <v>5100</v>
      </c>
      <c r="T4" s="29"/>
      <c r="U4" s="28">
        <f>2650+1676+1445</f>
        <v>5771</v>
      </c>
      <c r="V4" s="29"/>
      <c r="W4" s="28">
        <f>2318+1607+1395</f>
        <v>5320</v>
      </c>
      <c r="X4" s="29"/>
      <c r="Y4" s="28">
        <f>2665+1627+1243</f>
        <v>5535</v>
      </c>
      <c r="Z4" s="29"/>
      <c r="AA4" s="28">
        <f>1959+1606+1257</f>
        <v>4822</v>
      </c>
      <c r="AB4" s="29"/>
    </row>
    <row r="5" spans="1:28" ht="36">
      <c r="A5" s="32"/>
      <c r="B5" s="34"/>
      <c r="C5" s="1" t="s">
        <v>7</v>
      </c>
      <c r="D5" s="1" t="s">
        <v>3</v>
      </c>
      <c r="E5" s="30">
        <f>4+1</f>
        <v>5</v>
      </c>
      <c r="F5" s="31"/>
      <c r="G5" s="30">
        <f>5+13</f>
        <v>18</v>
      </c>
      <c r="H5" s="31"/>
      <c r="I5" s="30">
        <f>7+11</f>
        <v>18</v>
      </c>
      <c r="J5" s="31"/>
      <c r="K5" s="30">
        <f>6+12</f>
        <v>18</v>
      </c>
      <c r="L5" s="31"/>
      <c r="M5" s="30">
        <f>18+5</f>
        <v>23</v>
      </c>
      <c r="N5" s="31"/>
      <c r="O5" s="30">
        <f>1</f>
        <v>1</v>
      </c>
      <c r="P5" s="31"/>
      <c r="Q5" s="30">
        <f>5</f>
        <v>5</v>
      </c>
      <c r="R5" s="31"/>
      <c r="S5" s="28">
        <f>1</f>
        <v>1</v>
      </c>
      <c r="T5" s="29"/>
      <c r="U5" s="28">
        <f>1</f>
        <v>1</v>
      </c>
      <c r="V5" s="29"/>
      <c r="W5" s="28">
        <f>3+6</f>
        <v>9</v>
      </c>
      <c r="X5" s="29"/>
      <c r="Y5" s="28">
        <v>3</v>
      </c>
      <c r="Z5" s="29"/>
      <c r="AA5" s="28">
        <f>10+4</f>
        <v>14</v>
      </c>
      <c r="AB5" s="29"/>
    </row>
    <row r="6" spans="1:28" ht="36">
      <c r="A6" s="32"/>
      <c r="B6" s="34"/>
      <c r="C6" s="1" t="s">
        <v>8</v>
      </c>
      <c r="D6" s="1" t="s">
        <v>3</v>
      </c>
      <c r="E6" s="30">
        <f>734</f>
        <v>734</v>
      </c>
      <c r="F6" s="31"/>
      <c r="G6" s="30">
        <f>827</f>
        <v>827</v>
      </c>
      <c r="H6" s="31"/>
      <c r="I6" s="30">
        <f>872</f>
        <v>872</v>
      </c>
      <c r="J6" s="31"/>
      <c r="K6" s="30">
        <f>647</f>
        <v>647</v>
      </c>
      <c r="L6" s="31"/>
      <c r="M6" s="30">
        <f>555</f>
        <v>555</v>
      </c>
      <c r="N6" s="31"/>
      <c r="O6" s="28">
        <v>1175</v>
      </c>
      <c r="P6" s="29"/>
      <c r="Q6" s="28">
        <f>1125</f>
        <v>1125</v>
      </c>
      <c r="R6" s="29"/>
      <c r="S6" s="28">
        <f>1035</f>
        <v>1035</v>
      </c>
      <c r="T6" s="29"/>
      <c r="U6" s="28">
        <f>920</f>
        <v>920</v>
      </c>
      <c r="V6" s="29"/>
      <c r="W6" s="28">
        <f>1253</f>
        <v>1253</v>
      </c>
      <c r="X6" s="29"/>
      <c r="Y6" s="28">
        <v>1181</v>
      </c>
      <c r="Z6" s="29"/>
      <c r="AA6" s="28">
        <v>1202</v>
      </c>
      <c r="AB6" s="29"/>
    </row>
    <row r="7" spans="1:28" ht="15" customHeight="1">
      <c r="A7" s="3"/>
    </row>
    <row r="10" spans="1:28">
      <c r="E10" s="2"/>
    </row>
  </sheetData>
  <mergeCells count="55">
    <mergeCell ref="G2:H3"/>
    <mergeCell ref="G4:H4"/>
    <mergeCell ref="G5:H5"/>
    <mergeCell ref="G6:H6"/>
    <mergeCell ref="K2:L3"/>
    <mergeCell ref="K4:L4"/>
    <mergeCell ref="K5:L5"/>
    <mergeCell ref="K6:L6"/>
    <mergeCell ref="I2:J3"/>
    <mergeCell ref="I4:J4"/>
    <mergeCell ref="I5:J5"/>
    <mergeCell ref="I6:J6"/>
    <mergeCell ref="A1:F1"/>
    <mergeCell ref="A2:A3"/>
    <mergeCell ref="B2:B3"/>
    <mergeCell ref="C2:C3"/>
    <mergeCell ref="D2:D3"/>
    <mergeCell ref="E2:F3"/>
    <mergeCell ref="A4:A6"/>
    <mergeCell ref="E6:F6"/>
    <mergeCell ref="E4:F4"/>
    <mergeCell ref="E5:F5"/>
    <mergeCell ref="B4:B6"/>
    <mergeCell ref="M5:N5"/>
    <mergeCell ref="M6:N6"/>
    <mergeCell ref="O2:P3"/>
    <mergeCell ref="O4:P4"/>
    <mergeCell ref="O5:P5"/>
    <mergeCell ref="O6:P6"/>
    <mergeCell ref="M2:N3"/>
    <mergeCell ref="M4:N4"/>
    <mergeCell ref="U2:V3"/>
    <mergeCell ref="U4:V4"/>
    <mergeCell ref="U5:V5"/>
    <mergeCell ref="U6:V6"/>
    <mergeCell ref="Q2:R3"/>
    <mergeCell ref="Q4:R4"/>
    <mergeCell ref="Q5:R5"/>
    <mergeCell ref="Q6:R6"/>
    <mergeCell ref="S2:T3"/>
    <mergeCell ref="S4:T4"/>
    <mergeCell ref="S5:T5"/>
    <mergeCell ref="S6:T6"/>
    <mergeCell ref="AA2:AB3"/>
    <mergeCell ref="AA4:AB4"/>
    <mergeCell ref="AA5:AB5"/>
    <mergeCell ref="AA6:AB6"/>
    <mergeCell ref="W2:X3"/>
    <mergeCell ref="W4:X4"/>
    <mergeCell ref="W5:X5"/>
    <mergeCell ref="W6:X6"/>
    <mergeCell ref="Y2:Z3"/>
    <mergeCell ref="Y4:Z4"/>
    <mergeCell ref="Y5:Z5"/>
    <mergeCell ref="Y6:Z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H48"/>
  <sheetViews>
    <sheetView rightToLeft="1" topLeftCell="A28" workbookViewId="0">
      <selection activeCell="B50" sqref="B50"/>
    </sheetView>
  </sheetViews>
  <sheetFormatPr defaultRowHeight="15"/>
  <cols>
    <col min="1" max="1" width="4.85546875" bestFit="1" customWidth="1"/>
    <col min="2" max="2" width="20.7109375" bestFit="1" customWidth="1"/>
    <col min="3" max="3" width="7" bestFit="1" customWidth="1"/>
    <col min="4" max="4" width="9.42578125" hidden="1" customWidth="1"/>
    <col min="5" max="5" width="7" bestFit="1" customWidth="1"/>
    <col min="6" max="6" width="16.42578125" customWidth="1"/>
    <col min="7" max="7" width="28.7109375" bestFit="1" customWidth="1"/>
    <col min="8" max="8" width="10.7109375" bestFit="1" customWidth="1"/>
  </cols>
  <sheetData>
    <row r="1" spans="1:8">
      <c r="A1" s="5" t="s">
        <v>21</v>
      </c>
      <c r="B1" s="5" t="s">
        <v>10</v>
      </c>
      <c r="C1" s="5" t="s">
        <v>11</v>
      </c>
      <c r="D1" s="5"/>
      <c r="E1" s="5" t="s">
        <v>22</v>
      </c>
      <c r="F1" s="5" t="s">
        <v>12</v>
      </c>
      <c r="G1" s="5" t="s">
        <v>13</v>
      </c>
      <c r="H1" s="5" t="s">
        <v>14</v>
      </c>
    </row>
    <row r="2" spans="1:8">
      <c r="A2" s="4">
        <v>1</v>
      </c>
      <c r="B2" s="4" t="s">
        <v>15</v>
      </c>
      <c r="C2" s="4">
        <v>25000</v>
      </c>
      <c r="D2" s="4"/>
      <c r="E2" s="4" t="s">
        <v>23</v>
      </c>
      <c r="F2" s="4" t="s">
        <v>16</v>
      </c>
      <c r="G2" s="4" t="s">
        <v>25</v>
      </c>
      <c r="H2" s="4" t="s">
        <v>29</v>
      </c>
    </row>
    <row r="3" spans="1:8">
      <c r="A3" s="4">
        <v>2</v>
      </c>
      <c r="B3" s="4" t="s">
        <v>17</v>
      </c>
      <c r="C3" s="4">
        <v>3300</v>
      </c>
      <c r="D3" s="4"/>
      <c r="E3" s="4" t="s">
        <v>23</v>
      </c>
      <c r="F3" s="4" t="s">
        <v>18</v>
      </c>
      <c r="G3" s="4" t="s">
        <v>26</v>
      </c>
      <c r="H3" s="4" t="s">
        <v>29</v>
      </c>
    </row>
    <row r="4" spans="1:8">
      <c r="A4" s="4">
        <v>3</v>
      </c>
      <c r="B4" s="4" t="s">
        <v>19</v>
      </c>
      <c r="C4" s="4">
        <v>1</v>
      </c>
      <c r="D4" s="4"/>
      <c r="E4" s="4" t="s">
        <v>24</v>
      </c>
      <c r="F4" s="4" t="s">
        <v>18</v>
      </c>
      <c r="G4" s="4" t="s">
        <v>27</v>
      </c>
      <c r="H4" s="4" t="s">
        <v>29</v>
      </c>
    </row>
    <row r="5" spans="1:8">
      <c r="A5" s="4">
        <v>4</v>
      </c>
      <c r="B5" s="4" t="s">
        <v>19</v>
      </c>
      <c r="C5" s="4">
        <v>1</v>
      </c>
      <c r="D5" s="4"/>
      <c r="E5" s="4" t="s">
        <v>24</v>
      </c>
      <c r="F5" s="4" t="s">
        <v>20</v>
      </c>
      <c r="G5" s="4" t="s">
        <v>28</v>
      </c>
      <c r="H5" s="4" t="s">
        <v>29</v>
      </c>
    </row>
    <row r="6" spans="1:8">
      <c r="A6" s="5" t="s">
        <v>21</v>
      </c>
      <c r="B6" s="5" t="s">
        <v>10</v>
      </c>
      <c r="C6" s="5" t="s">
        <v>11</v>
      </c>
      <c r="D6" s="7" t="s">
        <v>41</v>
      </c>
      <c r="E6" s="5" t="s">
        <v>22</v>
      </c>
      <c r="F6" s="5" t="s">
        <v>12</v>
      </c>
      <c r="G6" s="5" t="s">
        <v>13</v>
      </c>
      <c r="H6" s="5" t="s">
        <v>14</v>
      </c>
    </row>
    <row r="7" spans="1:8">
      <c r="A7" s="4">
        <v>1</v>
      </c>
      <c r="B7" s="4" t="s">
        <v>17</v>
      </c>
      <c r="C7" s="4">
        <v>150500</v>
      </c>
      <c r="D7" s="6">
        <f>1.5*C7</f>
        <v>225750</v>
      </c>
      <c r="E7" s="4" t="s">
        <v>23</v>
      </c>
      <c r="F7" s="4" t="s">
        <v>32</v>
      </c>
      <c r="G7" s="4" t="s">
        <v>39</v>
      </c>
      <c r="H7" s="4" t="s">
        <v>40</v>
      </c>
    </row>
    <row r="8" spans="1:8">
      <c r="A8" s="4">
        <v>2</v>
      </c>
      <c r="B8" s="4" t="s">
        <v>15</v>
      </c>
      <c r="C8" s="4">
        <v>99950</v>
      </c>
      <c r="D8" s="6">
        <f>1.3*C8</f>
        <v>129935</v>
      </c>
      <c r="E8" s="4" t="s">
        <v>23</v>
      </c>
      <c r="F8" s="4" t="s">
        <v>33</v>
      </c>
      <c r="G8" s="4" t="s">
        <v>38</v>
      </c>
      <c r="H8" s="4" t="s">
        <v>40</v>
      </c>
    </row>
    <row r="9" spans="1:8">
      <c r="A9" s="4">
        <v>3</v>
      </c>
      <c r="B9" s="4" t="s">
        <v>31</v>
      </c>
      <c r="C9" s="4">
        <v>20020</v>
      </c>
      <c r="D9" s="6">
        <f>500*20</f>
        <v>10000</v>
      </c>
      <c r="E9" s="4" t="s">
        <v>23</v>
      </c>
      <c r="F9" s="4" t="s">
        <v>34</v>
      </c>
      <c r="G9" s="4" t="s">
        <v>37</v>
      </c>
      <c r="H9" s="4" t="s">
        <v>40</v>
      </c>
    </row>
    <row r="10" spans="1:8">
      <c r="A10" s="4">
        <v>4</v>
      </c>
      <c r="B10" s="4" t="s">
        <v>19</v>
      </c>
      <c r="C10" s="4">
        <v>1</v>
      </c>
      <c r="D10" s="6"/>
      <c r="E10" s="4" t="s">
        <v>24</v>
      </c>
      <c r="F10" s="4" t="s">
        <v>35</v>
      </c>
      <c r="G10" s="4" t="s">
        <v>36</v>
      </c>
      <c r="H10" s="4" t="s">
        <v>40</v>
      </c>
    </row>
    <row r="11" spans="1:8">
      <c r="A11" s="5" t="s">
        <v>21</v>
      </c>
      <c r="B11" s="5" t="s">
        <v>10</v>
      </c>
      <c r="C11" s="5" t="s">
        <v>11</v>
      </c>
      <c r="D11" s="7" t="s">
        <v>41</v>
      </c>
      <c r="E11" s="5" t="s">
        <v>22</v>
      </c>
      <c r="F11" s="5" t="s">
        <v>12</v>
      </c>
      <c r="G11" s="5" t="s">
        <v>13</v>
      </c>
      <c r="H11" s="5" t="s">
        <v>14</v>
      </c>
    </row>
    <row r="12" spans="1:8">
      <c r="A12" s="4">
        <v>1</v>
      </c>
      <c r="B12" s="4" t="s">
        <v>15</v>
      </c>
      <c r="C12" s="4">
        <v>97300</v>
      </c>
      <c r="D12" s="4">
        <f>1.3*C12</f>
        <v>126490</v>
      </c>
      <c r="E12" s="4" t="s">
        <v>23</v>
      </c>
      <c r="F12" s="4" t="s">
        <v>16</v>
      </c>
      <c r="G12" s="4" t="s">
        <v>42</v>
      </c>
      <c r="H12" s="4" t="s">
        <v>43</v>
      </c>
    </row>
    <row r="13" spans="1:8">
      <c r="A13" s="4">
        <v>2</v>
      </c>
      <c r="B13" s="4" t="s">
        <v>44</v>
      </c>
      <c r="C13" s="4">
        <v>2</v>
      </c>
      <c r="D13" s="4"/>
      <c r="E13" s="4" t="s">
        <v>55</v>
      </c>
      <c r="F13" s="4" t="s">
        <v>18</v>
      </c>
      <c r="G13" s="4" t="s">
        <v>27</v>
      </c>
      <c r="H13" s="4" t="s">
        <v>43</v>
      </c>
    </row>
    <row r="14" spans="1:8">
      <c r="A14" s="4">
        <v>3</v>
      </c>
      <c r="B14" s="4" t="s">
        <v>19</v>
      </c>
      <c r="C14" s="4">
        <v>1</v>
      </c>
      <c r="D14" s="4"/>
      <c r="E14" s="4" t="s">
        <v>24</v>
      </c>
      <c r="F14" s="4" t="s">
        <v>35</v>
      </c>
      <c r="G14" s="4" t="s">
        <v>45</v>
      </c>
      <c r="H14" s="4" t="s">
        <v>43</v>
      </c>
    </row>
    <row r="15" spans="1:8">
      <c r="A15" s="4">
        <v>4</v>
      </c>
      <c r="B15" s="4" t="s">
        <v>46</v>
      </c>
      <c r="C15" s="4">
        <v>4</v>
      </c>
      <c r="D15" s="4"/>
      <c r="E15" s="4" t="s">
        <v>24</v>
      </c>
      <c r="F15" s="4" t="s">
        <v>35</v>
      </c>
      <c r="G15" s="4" t="s">
        <v>45</v>
      </c>
      <c r="H15" s="4" t="s">
        <v>43</v>
      </c>
    </row>
    <row r="16" spans="1:8">
      <c r="A16" s="5" t="s">
        <v>21</v>
      </c>
      <c r="B16" s="5" t="s">
        <v>10</v>
      </c>
      <c r="C16" s="5" t="s">
        <v>11</v>
      </c>
      <c r="D16" s="7" t="s">
        <v>41</v>
      </c>
      <c r="E16" s="5" t="s">
        <v>22</v>
      </c>
      <c r="F16" s="5" t="s">
        <v>12</v>
      </c>
      <c r="G16" s="5" t="s">
        <v>13</v>
      </c>
      <c r="H16" s="5" t="s">
        <v>14</v>
      </c>
    </row>
    <row r="17" spans="1:8">
      <c r="A17" s="4">
        <v>1</v>
      </c>
      <c r="B17" s="4" t="s">
        <v>15</v>
      </c>
      <c r="C17" s="4">
        <v>120200</v>
      </c>
      <c r="D17" s="4"/>
      <c r="E17" s="4" t="s">
        <v>23</v>
      </c>
      <c r="F17" s="4" t="s">
        <v>16</v>
      </c>
      <c r="G17" s="4" t="s">
        <v>42</v>
      </c>
      <c r="H17" s="4" t="s">
        <v>47</v>
      </c>
    </row>
    <row r="18" spans="1:8">
      <c r="A18" s="4">
        <v>2</v>
      </c>
      <c r="B18" s="4" t="s">
        <v>17</v>
      </c>
      <c r="C18" s="4">
        <v>5000</v>
      </c>
      <c r="D18" s="4"/>
      <c r="E18" s="4" t="s">
        <v>23</v>
      </c>
      <c r="F18" s="4" t="s">
        <v>18</v>
      </c>
      <c r="G18" s="4" t="s">
        <v>26</v>
      </c>
      <c r="H18" s="4" t="s">
        <v>47</v>
      </c>
    </row>
    <row r="19" spans="1:8">
      <c r="A19" s="4">
        <v>3</v>
      </c>
      <c r="B19" s="4" t="s">
        <v>48</v>
      </c>
      <c r="C19" s="4">
        <v>72900</v>
      </c>
      <c r="D19" s="4"/>
      <c r="E19" s="4" t="s">
        <v>23</v>
      </c>
      <c r="F19" s="4" t="s">
        <v>49</v>
      </c>
      <c r="G19" s="4" t="s">
        <v>50</v>
      </c>
      <c r="H19" s="4" t="s">
        <v>47</v>
      </c>
    </row>
    <row r="20" spans="1:8">
      <c r="A20" s="4">
        <v>4</v>
      </c>
      <c r="B20" s="4" t="s">
        <v>19</v>
      </c>
      <c r="C20" s="4">
        <v>2</v>
      </c>
      <c r="D20" s="4"/>
      <c r="E20" s="4" t="s">
        <v>24</v>
      </c>
      <c r="F20" s="4" t="s">
        <v>35</v>
      </c>
      <c r="G20" s="4" t="s">
        <v>36</v>
      </c>
      <c r="H20" s="4" t="s">
        <v>47</v>
      </c>
    </row>
    <row r="21" spans="1:8">
      <c r="A21" s="4">
        <v>5</v>
      </c>
      <c r="B21" s="4" t="s">
        <v>46</v>
      </c>
      <c r="C21" s="4">
        <v>1</v>
      </c>
      <c r="D21" s="4"/>
      <c r="E21" s="4" t="s">
        <v>24</v>
      </c>
      <c r="F21" s="4" t="s">
        <v>35</v>
      </c>
      <c r="G21" s="4" t="s">
        <v>28</v>
      </c>
      <c r="H21" s="4" t="s">
        <v>47</v>
      </c>
    </row>
    <row r="22" spans="1:8">
      <c r="A22" s="5" t="s">
        <v>21</v>
      </c>
      <c r="B22" s="5" t="s">
        <v>10</v>
      </c>
      <c r="C22" s="5" t="s">
        <v>11</v>
      </c>
      <c r="D22" s="7" t="s">
        <v>41</v>
      </c>
      <c r="E22" s="5" t="s">
        <v>22</v>
      </c>
      <c r="F22" s="5" t="s">
        <v>12</v>
      </c>
      <c r="G22" s="5" t="s">
        <v>13</v>
      </c>
      <c r="H22" s="5" t="s">
        <v>14</v>
      </c>
    </row>
    <row r="23" spans="1:8">
      <c r="A23" s="4">
        <v>1</v>
      </c>
      <c r="B23" s="4" t="s">
        <v>15</v>
      </c>
      <c r="C23" s="4">
        <v>72000</v>
      </c>
      <c r="D23" s="4"/>
      <c r="E23" s="4" t="s">
        <v>23</v>
      </c>
      <c r="F23" s="4" t="s">
        <v>16</v>
      </c>
      <c r="G23" s="4" t="s">
        <v>42</v>
      </c>
      <c r="H23" s="4" t="s">
        <v>58</v>
      </c>
    </row>
    <row r="24" spans="1:8">
      <c r="A24" s="4">
        <v>2</v>
      </c>
      <c r="B24" s="4" t="s">
        <v>54</v>
      </c>
      <c r="C24" s="4">
        <v>57000</v>
      </c>
      <c r="D24" s="4"/>
      <c r="E24" s="4" t="s">
        <v>55</v>
      </c>
      <c r="F24" s="4" t="s">
        <v>32</v>
      </c>
      <c r="G24" s="4" t="s">
        <v>56</v>
      </c>
      <c r="H24" s="4" t="s">
        <v>58</v>
      </c>
    </row>
    <row r="25" spans="1:8">
      <c r="A25" s="4">
        <v>3</v>
      </c>
      <c r="B25" s="4" t="s">
        <v>48</v>
      </c>
      <c r="C25" s="4">
        <v>24300</v>
      </c>
      <c r="D25" s="4"/>
      <c r="E25" s="4" t="s">
        <v>23</v>
      </c>
      <c r="F25" s="4" t="s">
        <v>49</v>
      </c>
      <c r="G25" s="4" t="s">
        <v>57</v>
      </c>
      <c r="H25" s="4" t="s">
        <v>58</v>
      </c>
    </row>
    <row r="26" spans="1:8">
      <c r="A26" s="5" t="s">
        <v>21</v>
      </c>
      <c r="B26" s="5" t="s">
        <v>10</v>
      </c>
      <c r="C26" s="5" t="s">
        <v>11</v>
      </c>
      <c r="D26" s="7" t="s">
        <v>41</v>
      </c>
      <c r="E26" s="5" t="s">
        <v>22</v>
      </c>
      <c r="F26" s="5" t="s">
        <v>12</v>
      </c>
      <c r="G26" s="5" t="s">
        <v>13</v>
      </c>
      <c r="H26" s="5" t="s">
        <v>14</v>
      </c>
    </row>
    <row r="27" spans="1:8">
      <c r="A27" s="4">
        <v>1</v>
      </c>
      <c r="B27" s="4" t="s">
        <v>48</v>
      </c>
      <c r="C27" s="4">
        <v>24138</v>
      </c>
      <c r="D27" s="4"/>
      <c r="E27" s="4" t="s">
        <v>23</v>
      </c>
      <c r="F27" s="4" t="s">
        <v>49</v>
      </c>
      <c r="G27" s="4" t="s">
        <v>60</v>
      </c>
      <c r="H27" s="4" t="s">
        <v>61</v>
      </c>
    </row>
    <row r="28" spans="1:8">
      <c r="A28" s="5" t="s">
        <v>21</v>
      </c>
      <c r="B28" s="5" t="s">
        <v>10</v>
      </c>
      <c r="C28" s="5" t="s">
        <v>11</v>
      </c>
      <c r="D28" s="7" t="s">
        <v>41</v>
      </c>
      <c r="E28" s="5" t="s">
        <v>22</v>
      </c>
      <c r="F28" s="5" t="s">
        <v>12</v>
      </c>
      <c r="G28" s="5" t="s">
        <v>13</v>
      </c>
      <c r="H28" s="5" t="s">
        <v>14</v>
      </c>
    </row>
    <row r="29" spans="1:8">
      <c r="A29" s="4">
        <v>1</v>
      </c>
      <c r="B29" s="4" t="s">
        <v>48</v>
      </c>
      <c r="C29" s="4">
        <v>72900</v>
      </c>
      <c r="D29" s="4"/>
      <c r="E29" s="4" t="s">
        <v>23</v>
      </c>
      <c r="F29" s="4" t="s">
        <v>49</v>
      </c>
      <c r="G29" s="4" t="s">
        <v>57</v>
      </c>
      <c r="H29" s="4" t="s">
        <v>63</v>
      </c>
    </row>
    <row r="30" spans="1:8" ht="30" customHeight="1">
      <c r="A30" s="4">
        <v>2</v>
      </c>
      <c r="B30" s="4" t="s">
        <v>19</v>
      </c>
      <c r="C30" s="4">
        <v>2</v>
      </c>
      <c r="D30" s="4"/>
      <c r="E30" s="4" t="s">
        <v>24</v>
      </c>
      <c r="F30" s="8" t="s">
        <v>65</v>
      </c>
      <c r="G30" s="4" t="s">
        <v>64</v>
      </c>
      <c r="H30" s="4" t="s">
        <v>63</v>
      </c>
    </row>
    <row r="31" spans="1:8">
      <c r="A31" s="5" t="s">
        <v>21</v>
      </c>
      <c r="B31" s="5" t="s">
        <v>10</v>
      </c>
      <c r="C31" s="5" t="s">
        <v>11</v>
      </c>
      <c r="D31" s="7" t="s">
        <v>41</v>
      </c>
      <c r="E31" s="5" t="s">
        <v>22</v>
      </c>
      <c r="F31" s="5" t="s">
        <v>12</v>
      </c>
      <c r="G31" s="5" t="s">
        <v>13</v>
      </c>
      <c r="H31" s="5" t="s">
        <v>14</v>
      </c>
    </row>
    <row r="32" spans="1:8">
      <c r="A32" s="9">
        <v>1</v>
      </c>
      <c r="B32" s="9" t="s">
        <v>48</v>
      </c>
      <c r="C32" s="9">
        <v>24300</v>
      </c>
      <c r="E32" s="9" t="s">
        <v>23</v>
      </c>
      <c r="F32" s="4" t="s">
        <v>49</v>
      </c>
      <c r="G32" s="9" t="s">
        <v>57</v>
      </c>
      <c r="H32" s="9" t="s">
        <v>67</v>
      </c>
    </row>
    <row r="33" spans="1:8">
      <c r="A33" s="5" t="s">
        <v>21</v>
      </c>
      <c r="B33" s="5" t="s">
        <v>10</v>
      </c>
      <c r="C33" s="5" t="s">
        <v>11</v>
      </c>
      <c r="D33" s="7" t="s">
        <v>41</v>
      </c>
      <c r="E33" s="5" t="s">
        <v>22</v>
      </c>
      <c r="F33" s="5" t="s">
        <v>12</v>
      </c>
      <c r="G33" s="5" t="s">
        <v>13</v>
      </c>
      <c r="H33" s="5" t="s">
        <v>14</v>
      </c>
    </row>
    <row r="34" spans="1:8">
      <c r="A34" s="9">
        <v>1</v>
      </c>
      <c r="B34" s="9" t="s">
        <v>48</v>
      </c>
      <c r="C34" s="9">
        <v>24300</v>
      </c>
      <c r="E34" s="9" t="s">
        <v>23</v>
      </c>
      <c r="F34" t="s">
        <v>49</v>
      </c>
      <c r="G34" s="9" t="s">
        <v>57</v>
      </c>
      <c r="H34" s="9" t="s">
        <v>69</v>
      </c>
    </row>
    <row r="35" spans="1:8">
      <c r="A35" s="9">
        <v>2</v>
      </c>
      <c r="B35" s="9" t="s">
        <v>46</v>
      </c>
      <c r="C35" s="9">
        <v>2</v>
      </c>
      <c r="E35" s="9" t="s">
        <v>24</v>
      </c>
      <c r="F35" t="s">
        <v>70</v>
      </c>
      <c r="G35" s="9" t="s">
        <v>71</v>
      </c>
      <c r="H35" s="9" t="s">
        <v>69</v>
      </c>
    </row>
    <row r="36" spans="1:8">
      <c r="A36" s="5" t="s">
        <v>21</v>
      </c>
      <c r="B36" s="5" t="s">
        <v>10</v>
      </c>
      <c r="C36" s="5" t="s">
        <v>11</v>
      </c>
      <c r="D36" s="7" t="s">
        <v>41</v>
      </c>
      <c r="E36" s="5" t="s">
        <v>22</v>
      </c>
      <c r="F36" s="5" t="s">
        <v>12</v>
      </c>
      <c r="G36" s="5" t="s">
        <v>13</v>
      </c>
      <c r="H36" s="5" t="s">
        <v>14</v>
      </c>
    </row>
    <row r="37" spans="1:8">
      <c r="A37" s="9">
        <v>1</v>
      </c>
      <c r="B37" s="9" t="s">
        <v>74</v>
      </c>
      <c r="C37" s="9">
        <v>774000</v>
      </c>
      <c r="E37" s="9" t="s">
        <v>55</v>
      </c>
      <c r="F37" t="s">
        <v>32</v>
      </c>
      <c r="G37" s="9" t="s">
        <v>75</v>
      </c>
      <c r="H37" s="9" t="s">
        <v>73</v>
      </c>
    </row>
    <row r="38" spans="1:8">
      <c r="A38" s="9">
        <v>2</v>
      </c>
      <c r="B38" s="9" t="s">
        <v>46</v>
      </c>
      <c r="C38" s="9">
        <v>2</v>
      </c>
      <c r="E38" s="9" t="s">
        <v>24</v>
      </c>
      <c r="F38" t="s">
        <v>35</v>
      </c>
      <c r="G38" s="9" t="s">
        <v>28</v>
      </c>
      <c r="H38" s="9" t="s">
        <v>73</v>
      </c>
    </row>
    <row r="39" spans="1:8">
      <c r="A39" s="9">
        <v>3</v>
      </c>
      <c r="B39" s="9" t="s">
        <v>19</v>
      </c>
      <c r="C39" s="9">
        <v>1</v>
      </c>
      <c r="E39" s="9" t="s">
        <v>24</v>
      </c>
      <c r="F39" t="s">
        <v>35</v>
      </c>
      <c r="G39" s="10" t="s">
        <v>76</v>
      </c>
      <c r="H39" s="11" t="s">
        <v>73</v>
      </c>
    </row>
    <row r="40" spans="1:8">
      <c r="A40" s="5" t="s">
        <v>21</v>
      </c>
      <c r="B40" s="5" t="s">
        <v>10</v>
      </c>
      <c r="C40" s="5" t="s">
        <v>11</v>
      </c>
      <c r="D40" s="15" t="s">
        <v>41</v>
      </c>
      <c r="E40" s="5" t="s">
        <v>22</v>
      </c>
      <c r="F40" s="5" t="s">
        <v>12</v>
      </c>
      <c r="G40" s="5" t="s">
        <v>13</v>
      </c>
      <c r="H40" s="5" t="s">
        <v>14</v>
      </c>
    </row>
    <row r="41" spans="1:8">
      <c r="A41" s="9">
        <v>1</v>
      </c>
      <c r="B41" s="13" t="s">
        <v>17</v>
      </c>
      <c r="C41" s="13">
        <v>4500</v>
      </c>
      <c r="E41" s="9" t="s">
        <v>23</v>
      </c>
      <c r="F41" s="13" t="s">
        <v>18</v>
      </c>
      <c r="G41" s="13" t="s">
        <v>78</v>
      </c>
      <c r="H41" s="9" t="s">
        <v>80</v>
      </c>
    </row>
    <row r="42" spans="1:8">
      <c r="A42" s="12">
        <v>2</v>
      </c>
      <c r="B42" s="14" t="s">
        <v>74</v>
      </c>
      <c r="C42" s="14">
        <v>324000</v>
      </c>
      <c r="E42" s="12" t="s">
        <v>55</v>
      </c>
      <c r="F42" s="14" t="s">
        <v>32</v>
      </c>
      <c r="G42" s="14" t="s">
        <v>79</v>
      </c>
      <c r="H42" s="12" t="s">
        <v>80</v>
      </c>
    </row>
    <row r="43" spans="1:8">
      <c r="A43" s="16" t="s">
        <v>21</v>
      </c>
      <c r="B43" s="16" t="s">
        <v>10</v>
      </c>
      <c r="C43" s="16" t="s">
        <v>11</v>
      </c>
      <c r="D43" s="17" t="s">
        <v>41</v>
      </c>
      <c r="E43" s="16" t="s">
        <v>22</v>
      </c>
      <c r="F43" s="16" t="s">
        <v>12</v>
      </c>
      <c r="G43" s="16" t="s">
        <v>13</v>
      </c>
      <c r="H43" s="16" t="s">
        <v>14</v>
      </c>
    </row>
    <row r="44" spans="1:8">
      <c r="A44" s="11">
        <v>1</v>
      </c>
      <c r="B44" s="23" t="s">
        <v>15</v>
      </c>
      <c r="C44" s="23">
        <v>24500</v>
      </c>
      <c r="D44" s="18"/>
      <c r="E44" s="11" t="s">
        <v>23</v>
      </c>
      <c r="F44" s="23" t="s">
        <v>82</v>
      </c>
      <c r="G44" s="23" t="s">
        <v>83</v>
      </c>
      <c r="H44" s="19" t="s">
        <v>84</v>
      </c>
    </row>
    <row r="45" spans="1:8">
      <c r="A45" s="9">
        <v>2</v>
      </c>
      <c r="B45" s="13" t="s">
        <v>85</v>
      </c>
      <c r="C45" s="13">
        <v>50000</v>
      </c>
      <c r="E45" s="9" t="s">
        <v>55</v>
      </c>
      <c r="F45" s="13" t="s">
        <v>82</v>
      </c>
      <c r="G45" s="13" t="s">
        <v>86</v>
      </c>
      <c r="H45" s="20" t="s">
        <v>84</v>
      </c>
    </row>
    <row r="46" spans="1:8">
      <c r="A46" s="9">
        <v>3</v>
      </c>
      <c r="B46" s="9" t="s">
        <v>48</v>
      </c>
      <c r="C46" s="13">
        <v>24300</v>
      </c>
      <c r="E46" s="9" t="s">
        <v>23</v>
      </c>
      <c r="F46" s="13" t="s">
        <v>49</v>
      </c>
      <c r="G46" s="13" t="s">
        <v>57</v>
      </c>
      <c r="H46" s="20" t="s">
        <v>84</v>
      </c>
    </row>
    <row r="47" spans="1:8">
      <c r="A47" s="9">
        <v>4</v>
      </c>
      <c r="B47" s="9" t="s">
        <v>19</v>
      </c>
      <c r="C47" s="13">
        <v>2</v>
      </c>
      <c r="E47" s="9" t="s">
        <v>24</v>
      </c>
      <c r="F47" s="13" t="s">
        <v>35</v>
      </c>
      <c r="G47" s="13" t="s">
        <v>87</v>
      </c>
      <c r="H47" s="20" t="s">
        <v>84</v>
      </c>
    </row>
    <row r="48" spans="1:8">
      <c r="A48" s="12">
        <v>5</v>
      </c>
      <c r="B48" s="12" t="s">
        <v>46</v>
      </c>
      <c r="C48" s="14">
        <v>3</v>
      </c>
      <c r="D48" s="21"/>
      <c r="E48" s="12" t="s">
        <v>24</v>
      </c>
      <c r="F48" s="14" t="s">
        <v>35</v>
      </c>
      <c r="G48" s="14" t="s">
        <v>36</v>
      </c>
      <c r="H48" s="22" t="s">
        <v>84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قرنطینه</vt:lpstr>
      <vt:lpstr>صادرات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2026-04-21T07:54:36Z</dcterms:modified>
</cp:coreProperties>
</file>